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транспорт\"/>
    </mc:Choice>
  </mc:AlternateContent>
  <bookViews>
    <workbookView xWindow="480" yWindow="90" windowWidth="19440" windowHeight="12240"/>
  </bookViews>
  <sheets>
    <sheet name="Сметный расчет" sheetId="2" r:id="rId1"/>
  </sheets>
  <calcPr calcId="162913" calcMode="manual"/>
</workbook>
</file>

<file path=xl/calcChain.xml><?xml version="1.0" encoding="utf-8"?>
<calcChain xmlns="http://schemas.openxmlformats.org/spreadsheetml/2006/main">
  <c r="O9" i="2" l="1"/>
  <c r="O10" i="2"/>
  <c r="P10" i="2" s="1"/>
  <c r="O11" i="2"/>
  <c r="O12" i="2"/>
  <c r="O13" i="2"/>
  <c r="O14" i="2"/>
  <c r="O8" i="2"/>
  <c r="M13" i="2"/>
  <c r="M12" i="2"/>
  <c r="M11" i="2"/>
  <c r="M10" i="2"/>
  <c r="M9" i="2"/>
  <c r="M8" i="2"/>
  <c r="M7" i="2"/>
  <c r="O7" i="2" s="1"/>
  <c r="N15" i="2"/>
  <c r="P8" i="2"/>
  <c r="P9" i="2"/>
  <c r="P11" i="2"/>
  <c r="P12" i="2"/>
  <c r="P13" i="2"/>
  <c r="E14" i="2"/>
  <c r="E13" i="2"/>
  <c r="E12" i="2"/>
  <c r="E11" i="2"/>
  <c r="E10" i="2"/>
  <c r="E9" i="2"/>
  <c r="E8" i="2"/>
  <c r="O15" i="2" l="1"/>
  <c r="P7" i="2"/>
  <c r="P15" i="2" s="1"/>
  <c r="C2" i="2"/>
  <c r="E7" i="2" l="1"/>
</calcChain>
</file>

<file path=xl/sharedStrings.xml><?xml version="1.0" encoding="utf-8"?>
<sst xmlns="http://schemas.openxmlformats.org/spreadsheetml/2006/main" count="38" uniqueCount="26">
  <si>
    <t>код ИП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</si>
  <si>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</si>
  <si>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</si>
  <si>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</si>
  <si>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</si>
  <si>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</si>
  <si>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</si>
  <si>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</si>
  <si>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</si>
  <si>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</si>
  <si>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Источник ценовой информации</t>
  </si>
  <si>
    <t>Дата составления/подписания</t>
  </si>
  <si>
    <t>Дефлятор 2020/2021</t>
  </si>
  <si>
    <t>Дефлятор 2019/2020</t>
  </si>
  <si>
    <t>Дефлятор 2021/2022</t>
  </si>
  <si>
    <t>Дефлятор 2022/2023</t>
  </si>
  <si>
    <t>Дефлятор 2023/2024</t>
  </si>
  <si>
    <t>Дефлятор 2024/2025</t>
  </si>
  <si>
    <t>В ценах 2023 г.</t>
  </si>
  <si>
    <t>Козлова К.А.</t>
  </si>
  <si>
    <t>Договор поставки от 08.08.2022 № 374/401/22</t>
  </si>
  <si>
    <t>Расчет выполнен в соответсвии с действующим договорм поставки от 08.08.2022 № 374/401/22</t>
  </si>
  <si>
    <t>N_000-26-1-07.10-0223</t>
  </si>
  <si>
    <t>Приобретение передвижной мастерской (6 шт.)</t>
  </si>
  <si>
    <t>Инженер отдела инвестиций</t>
  </si>
  <si>
    <t>Гос.пошлина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</si>
</sst>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0.0000000"/>
    <numFmt numFmtId="169" formatCode="0.0000"/>
    <numFmt numFmtId="171" formatCode="0.00000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left"/>
    </xf>
    <xf numFmtId="0" fontId="12" fillId="0" borderId="0" xfId="0" applyFont="1"/>
    <xf numFmtId="14" fontId="0" fillId="0" borderId="0" xfId="0" applyNumberFormat="1" applyFont="1"/>
    <xf numFmtId="0" fontId="4" fillId="0" borderId="2" xfId="0" applyFont="1" applyBorder="1" applyAlignment="1">
      <alignment wrapText="1"/>
    </xf>
    <xf numFmtId="0" fontId="0" fillId="0" borderId="0" xfId="0"/>
    <xf numFmtId="167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14" fontId="0" fillId="0" borderId="0" xfId="0" applyNumberFormat="1" applyFont="1" applyAlignment="1">
      <alignment horizontal="right"/>
    </xf>
    <xf numFmtId="168" fontId="0" fillId="0" borderId="0" xfId="0" applyNumberFormat="1"/>
    <xf numFmtId="0" fontId="14" fillId="0" borderId="0" xfId="0" applyFont="1" applyAlignment="1">
      <alignment horizontal="right"/>
    </xf>
    <xf numFmtId="0" fontId="13" fillId="0" borderId="2" xfId="0" applyFont="1" applyBorder="1" applyAlignment="1"/>
    <xf numFmtId="0" fontId="6" fillId="0" borderId="3" xfId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171" fontId="0" fillId="0" borderId="0" xfId="0" applyNumberFormat="1"/>
  </cellXfs>
  <cellStyles count="20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2 2" xfId="19"/>
    <cellStyle name="Обычный 4 2 3" xfId="17"/>
    <cellStyle name="Обычный 4 3" xfId="18"/>
    <cellStyle name="Обычный 4 4" xfId="16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6"/>
  <sheetViews>
    <sheetView tabSelected="1" workbookViewId="0">
      <selection activeCell="N18" sqref="N18:O19"/>
    </sheetView>
  </sheetViews>
  <sheetFormatPr defaultRowHeight="12.75" x14ac:dyDescent="0.2"/>
  <cols>
    <col min="1" max="1" width="10.7109375" customWidth="1"/>
    <col min="2" max="2" width="21.85546875" customWidth="1"/>
    <col min="3" max="3" width="34.140625" customWidth="1"/>
    <col min="4" max="4" width="42.85546875" customWidth="1"/>
    <col min="5" max="5" width="13.140625" customWidth="1"/>
    <col min="6" max="6" width="12" customWidth="1"/>
    <col min="7" max="12" width="12" style="14" customWidth="1"/>
    <col min="13" max="13" width="15.42578125" customWidth="1"/>
    <col min="14" max="14" width="12.5703125" customWidth="1"/>
    <col min="15" max="15" width="15.28515625" customWidth="1"/>
    <col min="16" max="16" width="13.7109375" customWidth="1"/>
  </cols>
  <sheetData>
    <row r="2" spans="1:17" x14ac:dyDescent="0.2">
      <c r="C2" s="11" t="str">
        <f>CONCATENATE("Сметный расчет по ИП ",B7,"; ",C7)</f>
        <v>Сметный расчет по ИП N_000-26-1-07.10-0223; Приобретение передвижной мастерской (6 шт.)</v>
      </c>
      <c r="D2" s="11"/>
    </row>
    <row r="4" spans="1:17" ht="39" customHeight="1" x14ac:dyDescent="0.2">
      <c r="A4" s="13"/>
      <c r="B4" s="13"/>
      <c r="C4" s="13"/>
      <c r="D4" s="13"/>
      <c r="E4" s="20" t="s">
        <v>21</v>
      </c>
      <c r="F4" s="20"/>
      <c r="G4" s="20"/>
      <c r="H4" s="20"/>
      <c r="I4" s="20"/>
      <c r="J4" s="20"/>
      <c r="K4" s="20"/>
      <c r="L4" s="20"/>
      <c r="M4" s="20"/>
      <c r="N4" s="13"/>
      <c r="O4" s="13"/>
      <c r="P4" s="19" t="s">
        <v>18</v>
      </c>
      <c r="Q4" s="14"/>
    </row>
    <row r="5" spans="1:17" ht="60" x14ac:dyDescent="0.2">
      <c r="A5" s="4" t="s">
        <v>1</v>
      </c>
      <c r="B5" s="4" t="s">
        <v>0</v>
      </c>
      <c r="C5" s="4" t="s">
        <v>6</v>
      </c>
      <c r="D5" s="4" t="s">
        <v>10</v>
      </c>
      <c r="E5" s="4" t="s">
        <v>2</v>
      </c>
      <c r="F5" s="4" t="s">
        <v>8</v>
      </c>
      <c r="G5" s="4" t="s">
        <v>13</v>
      </c>
      <c r="H5" s="4" t="s">
        <v>12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4</v>
      </c>
      <c r="N5" s="4" t="s">
        <v>7</v>
      </c>
      <c r="O5" s="4" t="s">
        <v>3</v>
      </c>
      <c r="P5" s="6" t="s">
        <v>5</v>
      </c>
      <c r="Q5" s="14"/>
    </row>
    <row r="6" spans="1:17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</row>
    <row r="7" spans="1:17" ht="24" customHeight="1" x14ac:dyDescent="0.2">
      <c r="A7" s="21">
        <v>2023</v>
      </c>
      <c r="B7" s="21" t="s">
        <v>22</v>
      </c>
      <c r="C7" s="21" t="s">
        <v>23</v>
      </c>
      <c r="D7" s="21" t="s">
        <v>20</v>
      </c>
      <c r="E7" s="22">
        <f>F7*1.2</f>
        <v>6319.9930999999997</v>
      </c>
      <c r="F7" s="8">
        <v>5266.6609166666667</v>
      </c>
      <c r="G7" s="15">
        <v>1.056</v>
      </c>
      <c r="H7" s="15">
        <v>1.0493540000000001</v>
      </c>
      <c r="I7" s="15">
        <v>1.1387439215858601</v>
      </c>
      <c r="J7" s="15">
        <v>1.0589170681014</v>
      </c>
      <c r="K7" s="15">
        <v>1.0530227480021099</v>
      </c>
      <c r="L7" s="15">
        <v>1.0479425908912801</v>
      </c>
      <c r="M7" s="8">
        <f>F7</f>
        <v>5266.6609166666667</v>
      </c>
      <c r="N7" s="2">
        <v>3</v>
      </c>
      <c r="O7" s="8">
        <f>ROUND(M7*N7,5)</f>
        <v>15799.982749999999</v>
      </c>
      <c r="P7" s="8">
        <f>ROUND(O7*1.2,5)</f>
        <v>18959.979299999999</v>
      </c>
    </row>
    <row r="8" spans="1:17" s="14" customFormat="1" ht="24" customHeight="1" x14ac:dyDescent="0.2">
      <c r="A8" s="21"/>
      <c r="B8" s="21"/>
      <c r="C8" s="21"/>
      <c r="D8" s="21" t="s">
        <v>25</v>
      </c>
      <c r="E8" s="22">
        <f>F8*1.2</f>
        <v>3.5999999999999996</v>
      </c>
      <c r="F8" s="8">
        <v>3</v>
      </c>
      <c r="G8" s="15">
        <v>1.056</v>
      </c>
      <c r="H8" s="15">
        <v>1.0493540000000001</v>
      </c>
      <c r="I8" s="15">
        <v>1.1387439215858601</v>
      </c>
      <c r="J8" s="15">
        <v>1.0589170681014</v>
      </c>
      <c r="K8" s="15">
        <v>1.0530227480021099</v>
      </c>
      <c r="L8" s="15">
        <v>1.0479425908912801</v>
      </c>
      <c r="M8" s="8">
        <f>F8</f>
        <v>3</v>
      </c>
      <c r="N8" s="2"/>
      <c r="O8" s="8">
        <f>M8*N7</f>
        <v>9</v>
      </c>
      <c r="P8" s="8">
        <f t="shared" ref="P8:P14" si="0">ROUND(O8*1.2,5)</f>
        <v>10.8</v>
      </c>
    </row>
    <row r="9" spans="1:17" s="14" customFormat="1" ht="24" customHeight="1" x14ac:dyDescent="0.2">
      <c r="A9" s="21">
        <v>2026</v>
      </c>
      <c r="B9" s="21" t="s">
        <v>22</v>
      </c>
      <c r="C9" s="21" t="s">
        <v>23</v>
      </c>
      <c r="D9" s="21" t="s">
        <v>20</v>
      </c>
      <c r="E9" s="22">
        <f>F9*1.2</f>
        <v>6319.9930999999997</v>
      </c>
      <c r="F9" s="8">
        <v>5266.6609166666667</v>
      </c>
      <c r="G9" s="15">
        <v>1.056</v>
      </c>
      <c r="H9" s="15">
        <v>1.0493540000000001</v>
      </c>
      <c r="I9" s="15">
        <v>1.1387439215858601</v>
      </c>
      <c r="J9" s="15">
        <v>1.0589170681014</v>
      </c>
      <c r="K9" s="15">
        <v>1.0530227480021099</v>
      </c>
      <c r="L9" s="15">
        <v>1.0479425908912801</v>
      </c>
      <c r="M9" s="8">
        <f>ROUND(F9*J9*K9*L9*L9,5)</f>
        <v>6449.2623299999996</v>
      </c>
      <c r="N9" s="2">
        <v>1</v>
      </c>
      <c r="O9" s="8">
        <f t="shared" ref="O9" si="1">ROUND(M9*N9,5)</f>
        <v>6449.2623299999996</v>
      </c>
      <c r="P9" s="8">
        <f t="shared" si="0"/>
        <v>7739.1148000000003</v>
      </c>
    </row>
    <row r="10" spans="1:17" s="14" customFormat="1" ht="24" customHeight="1" x14ac:dyDescent="0.2">
      <c r="A10" s="21"/>
      <c r="B10" s="21"/>
      <c r="C10" s="21"/>
      <c r="D10" s="21" t="s">
        <v>25</v>
      </c>
      <c r="E10" s="22">
        <f>F10*1.2</f>
        <v>3.5999999999999996</v>
      </c>
      <c r="F10" s="8">
        <v>3</v>
      </c>
      <c r="G10" s="15">
        <v>1.056</v>
      </c>
      <c r="H10" s="15">
        <v>1.0493540000000001</v>
      </c>
      <c r="I10" s="15">
        <v>1.1387439215858601</v>
      </c>
      <c r="J10" s="15">
        <v>1.0589170681014</v>
      </c>
      <c r="K10" s="15">
        <v>1.0530227480021099</v>
      </c>
      <c r="L10" s="15">
        <v>1.0479425908912801</v>
      </c>
      <c r="M10" s="8">
        <f t="shared" ref="M10:M11" si="2">ROUND(F10*J10*K10*L10*L10,5)</f>
        <v>3.6736300000000002</v>
      </c>
      <c r="N10" s="2"/>
      <c r="O10" s="8">
        <f t="shared" ref="O10:O14" si="3">M10*N9</f>
        <v>3.6736300000000002</v>
      </c>
      <c r="P10" s="8">
        <f t="shared" si="0"/>
        <v>4.4083600000000001</v>
      </c>
    </row>
    <row r="11" spans="1:17" s="14" customFormat="1" ht="24" customHeight="1" x14ac:dyDescent="0.2">
      <c r="A11" s="21">
        <v>2027</v>
      </c>
      <c r="B11" s="21" t="s">
        <v>22</v>
      </c>
      <c r="C11" s="21" t="s">
        <v>23</v>
      </c>
      <c r="D11" s="21" t="s">
        <v>20</v>
      </c>
      <c r="E11" s="22">
        <f>F11*1.2</f>
        <v>6319.9930999999997</v>
      </c>
      <c r="F11" s="8">
        <v>5266.6609166666667</v>
      </c>
      <c r="G11" s="15">
        <v>1.056</v>
      </c>
      <c r="H11" s="15">
        <v>1.0493540000000001</v>
      </c>
      <c r="I11" s="15">
        <v>1.1387439215858601</v>
      </c>
      <c r="J11" s="15">
        <v>1.0589170681014</v>
      </c>
      <c r="K11" s="15">
        <v>1.0530227480021099</v>
      </c>
      <c r="L11" s="15">
        <v>1.0479425908912801</v>
      </c>
      <c r="M11" s="8">
        <f>ROUND(F11*J11*K11*L11*L11*L11,5)</f>
        <v>6758.4566800000002</v>
      </c>
      <c r="N11" s="2">
        <v>1</v>
      </c>
      <c r="O11" s="8">
        <f t="shared" ref="O11" si="4">ROUND(M11*N11,5)</f>
        <v>6758.4566800000002</v>
      </c>
      <c r="P11" s="8">
        <f t="shared" si="0"/>
        <v>8110.1480199999996</v>
      </c>
    </row>
    <row r="12" spans="1:17" s="14" customFormat="1" ht="24" customHeight="1" x14ac:dyDescent="0.2">
      <c r="A12" s="21"/>
      <c r="B12" s="21"/>
      <c r="C12" s="21"/>
      <c r="D12" s="21" t="s">
        <v>25</v>
      </c>
      <c r="E12" s="22">
        <f>F12*1.2</f>
        <v>3.5999999999999996</v>
      </c>
      <c r="F12" s="8">
        <v>3</v>
      </c>
      <c r="G12" s="15">
        <v>1.056</v>
      </c>
      <c r="H12" s="15">
        <v>1.0493540000000001</v>
      </c>
      <c r="I12" s="15">
        <v>1.1387439215858601</v>
      </c>
      <c r="J12" s="15">
        <v>1.0589170681014</v>
      </c>
      <c r="K12" s="15">
        <v>1.0530227480021099</v>
      </c>
      <c r="L12" s="15">
        <v>1.0479425908912801</v>
      </c>
      <c r="M12" s="8">
        <f t="shared" ref="M12:M13" si="5">ROUND(F12*J12*K12*L12*L12*L12,5)</f>
        <v>3.8497599999999998</v>
      </c>
      <c r="N12" s="2"/>
      <c r="O12" s="8">
        <f t="shared" ref="O12:O14" si="6">M12*N11</f>
        <v>3.8497599999999998</v>
      </c>
      <c r="P12" s="8">
        <f t="shared" si="0"/>
        <v>4.6197100000000004</v>
      </c>
    </row>
    <row r="13" spans="1:17" s="14" customFormat="1" ht="24" customHeight="1" x14ac:dyDescent="0.2">
      <c r="A13" s="21">
        <v>2028</v>
      </c>
      <c r="B13" s="21" t="s">
        <v>22</v>
      </c>
      <c r="C13" s="21" t="s">
        <v>23</v>
      </c>
      <c r="D13" s="21" t="s">
        <v>20</v>
      </c>
      <c r="E13" s="22">
        <f>F13*1.2</f>
        <v>6319.9930999999997</v>
      </c>
      <c r="F13" s="8">
        <v>5266.6609166666667</v>
      </c>
      <c r="G13" s="15">
        <v>1.056</v>
      </c>
      <c r="H13" s="15">
        <v>1.0493540000000001</v>
      </c>
      <c r="I13" s="15">
        <v>1.1387439215858601</v>
      </c>
      <c r="J13" s="15">
        <v>1.0589170681014</v>
      </c>
      <c r="K13" s="15">
        <v>1.0530227480021099</v>
      </c>
      <c r="L13" s="15">
        <v>1.0479425908912801</v>
      </c>
      <c r="M13" s="8">
        <f>ROUND(F13*J13*K13*L13*L13*L13*L13,5)</f>
        <v>7082.4745999999996</v>
      </c>
      <c r="N13" s="2">
        <v>1</v>
      </c>
      <c r="O13" s="8">
        <f t="shared" ref="O13" si="7">ROUND(M13*N13,5)</f>
        <v>7082.4745999999996</v>
      </c>
      <c r="P13" s="8">
        <f t="shared" si="0"/>
        <v>8498.9695200000006</v>
      </c>
    </row>
    <row r="14" spans="1:17" s="14" customFormat="1" ht="24" customHeight="1" x14ac:dyDescent="0.2">
      <c r="A14" s="21"/>
      <c r="B14" s="21"/>
      <c r="C14" s="21"/>
      <c r="D14" s="21" t="s">
        <v>25</v>
      </c>
      <c r="E14" s="22">
        <f>F14*1.2</f>
        <v>3.5999999999999996</v>
      </c>
      <c r="F14" s="8">
        <v>3</v>
      </c>
      <c r="G14" s="15">
        <v>1.056</v>
      </c>
      <c r="H14" s="15">
        <v>1.0493540000000001</v>
      </c>
      <c r="I14" s="15">
        <v>1.1387439215858601</v>
      </c>
      <c r="J14" s="15">
        <v>1.0589170681014</v>
      </c>
      <c r="K14" s="15">
        <v>1.0530227480021099</v>
      </c>
      <c r="L14" s="15">
        <v>1.0479425908912801</v>
      </c>
      <c r="M14" s="8">
        <v>4.0343400000000003</v>
      </c>
      <c r="N14" s="2"/>
      <c r="O14" s="8">
        <f t="shared" ref="O14" si="8">M14*N13</f>
        <v>4.0343400000000003</v>
      </c>
      <c r="P14" s="8">
        <v>4.8411999999999997</v>
      </c>
    </row>
    <row r="15" spans="1:17" ht="19.5" customHeight="1" x14ac:dyDescent="0.2">
      <c r="A15" s="3" t="s">
        <v>9</v>
      </c>
      <c r="B15" s="1"/>
      <c r="C15" s="1"/>
      <c r="D15" s="2"/>
      <c r="E15" s="7"/>
      <c r="F15" s="7"/>
      <c r="G15" s="7"/>
      <c r="H15" s="7"/>
      <c r="I15" s="7"/>
      <c r="J15" s="7"/>
      <c r="K15" s="7"/>
      <c r="L15" s="7"/>
      <c r="M15" s="7"/>
      <c r="N15" s="9">
        <f>SUM(N7:N14)</f>
        <v>6</v>
      </c>
      <c r="O15" s="9">
        <f>ROUND(SUM(O7:O14),5)</f>
        <v>36110.734089999998</v>
      </c>
      <c r="P15" s="9">
        <f>ROUND(SUM(P7:P14),5)</f>
        <v>43332.88091</v>
      </c>
    </row>
    <row r="17" spans="4:16" x14ac:dyDescent="0.2">
      <c r="D17" s="5"/>
      <c r="E17" s="5"/>
      <c r="F17" s="5"/>
      <c r="G17" s="5"/>
      <c r="H17" s="5"/>
      <c r="I17" s="5"/>
      <c r="J17" s="5"/>
      <c r="K17" s="5"/>
      <c r="L17" s="5"/>
    </row>
    <row r="18" spans="4:16" x14ac:dyDescent="0.2">
      <c r="D18" s="5" t="s">
        <v>24</v>
      </c>
      <c r="E18" s="5"/>
      <c r="F18" s="16" t="s">
        <v>19</v>
      </c>
      <c r="G18" s="5"/>
      <c r="H18" s="5"/>
      <c r="I18" s="5"/>
      <c r="J18" s="5"/>
      <c r="K18" s="5"/>
      <c r="L18" s="5"/>
    </row>
    <row r="19" spans="4:16" x14ac:dyDescent="0.2">
      <c r="D19" s="10"/>
      <c r="E19" s="5"/>
      <c r="F19" s="16"/>
      <c r="G19" s="5"/>
      <c r="H19" s="5"/>
      <c r="I19" s="5"/>
      <c r="J19" s="5"/>
      <c r="K19" s="5"/>
      <c r="L19" s="5"/>
      <c r="N19" s="23"/>
      <c r="O19" s="23"/>
      <c r="P19" s="18"/>
    </row>
    <row r="20" spans="4:16" x14ac:dyDescent="0.2">
      <c r="D20" s="5" t="s">
        <v>11</v>
      </c>
      <c r="E20" s="5"/>
      <c r="F20" s="17">
        <v>44946</v>
      </c>
      <c r="G20" s="12"/>
      <c r="H20" s="12"/>
      <c r="I20" s="12"/>
      <c r="J20" s="12"/>
      <c r="K20" s="12"/>
      <c r="L20" s="12"/>
    </row>
    <row r="21" spans="4:16" x14ac:dyDescent="0.2">
      <c r="D21" s="5"/>
      <c r="E21" s="5"/>
      <c r="F21" s="5"/>
      <c r="G21" s="5"/>
      <c r="H21" s="5"/>
      <c r="I21" s="5"/>
      <c r="J21" s="5"/>
      <c r="K21" s="5"/>
      <c r="L21" s="5"/>
    </row>
    <row r="22" spans="4:16" x14ac:dyDescent="0.2">
      <c r="D22" s="5"/>
      <c r="E22" s="5"/>
      <c r="F22" s="5"/>
      <c r="G22" s="5"/>
      <c r="H22" s="5"/>
      <c r="I22" s="5"/>
      <c r="J22" s="5"/>
      <c r="K22" s="5"/>
      <c r="L22" s="5"/>
    </row>
    <row r="23" spans="4:16" x14ac:dyDescent="0.2">
      <c r="D23" s="5"/>
      <c r="E23" s="5"/>
      <c r="F23" s="5"/>
      <c r="G23" s="5"/>
      <c r="H23" s="5"/>
      <c r="I23" s="5"/>
      <c r="J23" s="5"/>
      <c r="K23" s="5"/>
      <c r="L23" s="5"/>
    </row>
    <row r="24" spans="4:16" x14ac:dyDescent="0.2">
      <c r="D24" s="5"/>
      <c r="E24" s="5"/>
      <c r="F24" s="5"/>
      <c r="G24" s="5"/>
      <c r="H24" s="5"/>
      <c r="I24" s="5"/>
      <c r="J24" s="5"/>
      <c r="K24" s="5"/>
      <c r="L24" s="5"/>
    </row>
    <row r="25" spans="4:16" x14ac:dyDescent="0.2">
      <c r="D25" s="5"/>
      <c r="E25" s="5"/>
      <c r="F25" s="5"/>
      <c r="G25" s="5"/>
      <c r="H25" s="5"/>
      <c r="I25" s="5"/>
      <c r="J25" s="5"/>
      <c r="K25" s="5"/>
      <c r="L25" s="5"/>
    </row>
    <row r="26" spans="4:16" x14ac:dyDescent="0.2">
      <c r="D26" s="5"/>
      <c r="E26" s="5"/>
      <c r="F26" s="5"/>
      <c r="G26" s="5"/>
      <c r="H26" s="5"/>
      <c r="I26" s="5"/>
      <c r="J26" s="5"/>
      <c r="K26" s="5"/>
      <c r="L26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Сметный 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Латынский Сергей Андреевич</cp:lastModifiedBy>
  <dcterms:created xsi:type="dcterms:W3CDTF">2016-09-22T13:10:44Z</dcterms:created>
  <dcterms:modified xsi:type="dcterms:W3CDTF">2023-02-02T13:58:05Z</dcterms:modified>
</cp:coreProperties>
</file>